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45601\Desktop\"/>
    </mc:Choice>
  </mc:AlternateContent>
  <xr:revisionPtr revIDLastSave="0" documentId="13_ncr:1_{6A778CDD-76C2-4E1B-857F-A7DCEA90B985}" xr6:coauthVersionLast="36" xr6:coauthVersionMax="36" xr10:uidLastSave="{00000000-0000-0000-0000-000000000000}"/>
  <bookViews>
    <workbookView xWindow="0" yWindow="0" windowWidth="25365" windowHeight="11070" firstSheet="1" activeTab="1" xr2:uid="{00000000-000D-0000-FFFF-FFFF00000000}"/>
  </bookViews>
  <sheets>
    <sheet name="Forside " sheetId="18" r:id="rId1"/>
    <sheet name="LØNBEREGNING" sheetId="3" r:id="rId2"/>
  </sheets>
  <calcPr calcId="191029"/>
</workbook>
</file>

<file path=xl/calcChain.xml><?xml version="1.0" encoding="utf-8"?>
<calcChain xmlns="http://schemas.openxmlformats.org/spreadsheetml/2006/main">
  <c r="B37" i="3" l="1"/>
  <c r="N31" i="3" l="1"/>
  <c r="B33" i="3" l="1"/>
  <c r="M28" i="3"/>
  <c r="L28" i="3"/>
  <c r="K28" i="3"/>
  <c r="J28" i="3"/>
  <c r="I28" i="3"/>
  <c r="H28" i="3"/>
  <c r="G28" i="3"/>
  <c r="F28" i="3"/>
  <c r="E28" i="3"/>
  <c r="D28" i="3"/>
  <c r="C28" i="3"/>
  <c r="B28" i="3"/>
  <c r="N27" i="3"/>
  <c r="N23" i="3"/>
  <c r="N22" i="3"/>
  <c r="N21" i="3"/>
  <c r="M16" i="3"/>
  <c r="L16" i="3"/>
  <c r="K16" i="3"/>
  <c r="K19" i="3" s="1"/>
  <c r="K25" i="3" s="1"/>
  <c r="J16" i="3"/>
  <c r="J19" i="3" s="1"/>
  <c r="J25" i="3" s="1"/>
  <c r="I16" i="3"/>
  <c r="I19" i="3" s="1"/>
  <c r="I25" i="3" s="1"/>
  <c r="H16" i="3"/>
  <c r="H19" i="3" s="1"/>
  <c r="H25" i="3" s="1"/>
  <c r="G16" i="3"/>
  <c r="G19" i="3" s="1"/>
  <c r="G25" i="3" s="1"/>
  <c r="F16" i="3"/>
  <c r="F19" i="3" s="1"/>
  <c r="F25" i="3" s="1"/>
  <c r="E16" i="3"/>
  <c r="E19" i="3" s="1"/>
  <c r="E25" i="3" s="1"/>
  <c r="D16" i="3"/>
  <c r="D19" i="3" s="1"/>
  <c r="D25" i="3" s="1"/>
  <c r="C16" i="3"/>
  <c r="C19" i="3" s="1"/>
  <c r="C25" i="3" s="1"/>
  <c r="B16" i="3"/>
  <c r="B19" i="3" s="1"/>
  <c r="N14" i="3"/>
  <c r="N13" i="3"/>
  <c r="G30" i="3" l="1"/>
  <c r="C30" i="3"/>
  <c r="D30" i="3"/>
  <c r="E30" i="3"/>
  <c r="F30" i="3"/>
  <c r="I30" i="3"/>
  <c r="H30" i="3"/>
  <c r="N16" i="3"/>
  <c r="J30" i="3"/>
  <c r="K30" i="3"/>
  <c r="M19" i="3"/>
  <c r="M25" i="3" s="1"/>
  <c r="M30" i="3" s="1"/>
  <c r="L19" i="3"/>
  <c r="B25" i="3"/>
  <c r="N28" i="3"/>
  <c r="B47" i="3" s="1"/>
  <c r="B48" i="3" l="1"/>
  <c r="B49" i="3" s="1"/>
  <c r="N19" i="3"/>
  <c r="L25" i="3"/>
  <c r="L30" i="3" s="1"/>
  <c r="B30" i="3"/>
  <c r="N25" i="3" l="1"/>
  <c r="B43" i="3" s="1"/>
  <c r="N30" i="3" l="1"/>
  <c r="B34" i="3" s="1"/>
  <c r="B38" i="3" s="1"/>
  <c r="B44" i="3"/>
  <c r="B50" i="3"/>
  <c r="B51" i="3" s="1"/>
  <c r="B36" i="3" l="1"/>
  <c r="B39" i="3" s="1"/>
  <c r="C53" i="3" s="1"/>
  <c r="B53" i="3" l="1"/>
</calcChain>
</file>

<file path=xl/sharedStrings.xml><?xml version="1.0" encoding="utf-8"?>
<sst xmlns="http://schemas.openxmlformats.org/spreadsheetml/2006/main" count="102" uniqueCount="81">
  <si>
    <t>Dato:</t>
  </si>
  <si>
    <t>I alt</t>
  </si>
  <si>
    <t>Løn i alt</t>
  </si>
  <si>
    <t xml:space="preserve">Dato på tilsagnsbrev: </t>
  </si>
  <si>
    <t xml:space="preserve">Dato: </t>
  </si>
  <si>
    <t>Medarbejdernavn</t>
  </si>
  <si>
    <t>Januar</t>
  </si>
  <si>
    <t>Februar</t>
  </si>
  <si>
    <t>Marts</t>
  </si>
  <si>
    <t>April</t>
  </si>
  <si>
    <t>Juni</t>
  </si>
  <si>
    <t>Juli</t>
  </si>
  <si>
    <t>August</t>
  </si>
  <si>
    <t>Gratialer, provisioner, andre ikke-overenskomstmæssige ydelser, fri bil, telefon, fri kost og logi, personalegoder mm.</t>
  </si>
  <si>
    <t>Må ikke medregnes</t>
  </si>
  <si>
    <t>Pensionsbidrag (arbejdsgivers)</t>
  </si>
  <si>
    <t>Hentes automatisk fra tabel ovenfor</t>
  </si>
  <si>
    <t>Indtast manuelt</t>
  </si>
  <si>
    <t>Beregnes automatisk</t>
  </si>
  <si>
    <t>ÅR</t>
  </si>
  <si>
    <t>Skal der ske yderlig nedskrivning i forhold til de faktiske lønomkostninger</t>
  </si>
  <si>
    <r>
      <t>Introduktion til tjeklisten:</t>
    </r>
    <r>
      <rPr>
        <sz val="11"/>
        <color theme="1"/>
        <rFont val="Cambria"/>
        <family val="1"/>
      </rPr>
      <t xml:space="preserve"> </t>
    </r>
  </si>
  <si>
    <r>
      <t>Hvornår indhentes yderligere oplysninger, og hvordan noteres fejl og mangler?:</t>
    </r>
    <r>
      <rPr>
        <sz val="11"/>
        <color theme="1"/>
        <rFont val="Cambria"/>
        <family val="1"/>
      </rPr>
      <t xml:space="preserve"> </t>
    </r>
  </si>
  <si>
    <r>
      <t xml:space="preserve">Fejl og mangler noteres under ”Sagsbehandlers bemærkninger”. Du må først kontakte ansøgeren, </t>
    </r>
    <r>
      <rPr>
        <b/>
        <sz val="11"/>
        <color theme="1"/>
        <rFont val="Cambria"/>
        <family val="1"/>
      </rPr>
      <t xml:space="preserve">når du har været igennem alle spørgsmål </t>
    </r>
    <r>
      <rPr>
        <sz val="11"/>
        <color theme="1"/>
        <rFont val="Cambria"/>
        <family val="1"/>
      </rPr>
      <t>i tjeklisten. Det er vigtigt, at du bruger korte og præcise sætninger med tydelig angivelse af, hvad ansøgeren skal gøre. Gerne i punktform.</t>
    </r>
  </si>
  <si>
    <t>Bekendtgørelse nr. xxxxxxx</t>
  </si>
  <si>
    <r>
      <t xml:space="preserve">Tjeklisten skal udfyldes elektronisk. Alle felter skal udfyldes kronologisk i hver fane i arket. Kolonnen ”SB1s bemærkninger” skal udfyldes med </t>
    </r>
    <r>
      <rPr>
        <u/>
        <sz val="11"/>
        <color theme="1"/>
        <rFont val="Cambria"/>
        <family val="1"/>
      </rPr>
      <t>klare og tydelige begrundelser og stillingtagning</t>
    </r>
    <r>
      <rPr>
        <sz val="11"/>
        <color theme="1"/>
        <rFont val="Cambria"/>
        <family val="1"/>
      </rPr>
      <t xml:space="preserve">. Du skal i begrundelserne tage stilling til uoverensstemmelser eller mangler i materialet og dokumentationen. Du skal tydeligt beskrive, hvad konsekvensen af manglerne betyder for udbetalingen.. </t>
    </r>
  </si>
  <si>
    <t xml:space="preserve">Ordningsnavn : </t>
  </si>
  <si>
    <t xml:space="preserve">Journal nr: </t>
  </si>
  <si>
    <t xml:space="preserve">Dato for modtagelse af udbetalingsanmodning : </t>
  </si>
  <si>
    <t xml:space="preserve">Projektperiode : </t>
  </si>
  <si>
    <t xml:space="preserve">Har du været SB1 eller SB2 på tilsagn ? Sæt kryds </t>
  </si>
  <si>
    <t xml:space="preserve">Ja :                              Nej: </t>
  </si>
  <si>
    <t>SB1 Initialer :</t>
  </si>
  <si>
    <t xml:space="preserve">SB2 Initialer : </t>
  </si>
  <si>
    <t xml:space="preserve">De gule felter skal udfyldes - De grå felter beregnes automatisk </t>
  </si>
  <si>
    <t>Udfyld kun de gule felter i de år og måneder, hvor der er registreret timer</t>
  </si>
  <si>
    <t>Indsæt én fane for hver medarbejder</t>
  </si>
  <si>
    <t>Værdierne i de blå felter skal overføres til bilagsoversigten</t>
  </si>
  <si>
    <t xml:space="preserve">Journal nr. </t>
  </si>
  <si>
    <t>Timer årsværk jf. tilskudsvejledningen</t>
  </si>
  <si>
    <t>Hvis medarbejderen i lønsedlen reguleres i løn og pension bagudrettet, skal beløbene periodiseres, se også vejledningen til skemaet.</t>
  </si>
  <si>
    <t>Skema til beregning af timesats</t>
  </si>
  <si>
    <t>Maj</t>
  </si>
  <si>
    <t>September</t>
  </si>
  <si>
    <t>Oktober</t>
  </si>
  <si>
    <t>November</t>
  </si>
  <si>
    <t>December</t>
  </si>
  <si>
    <t xml:space="preserve">Ferieberettiget løn </t>
  </si>
  <si>
    <t xml:space="preserve">Ferieberettiget tillæg </t>
  </si>
  <si>
    <t xml:space="preserve">Ferieberettiget Løn i alt </t>
  </si>
  <si>
    <t xml:space="preserve">Feriepenge optjent under ansættelsen på projektet. </t>
  </si>
  <si>
    <t xml:space="preserve">ATP *2 </t>
  </si>
  <si>
    <t>Antal timer per måned fra lønseddel</t>
  </si>
  <si>
    <t>Antal timer omregnet til standardårsværk per måned</t>
  </si>
  <si>
    <t>Timesats beregnet med omregnet standardårsværk</t>
  </si>
  <si>
    <t>Lønsats og beregning af lønudgift</t>
  </si>
  <si>
    <t>Hentes automatisk i tabel ovenfor</t>
  </si>
  <si>
    <t>Skemaets beregning af lønsats</t>
  </si>
  <si>
    <t>Lønsats der ansøges til jf. bilagsoversigten</t>
  </si>
  <si>
    <t xml:space="preserve">Difference </t>
  </si>
  <si>
    <t>Timetal til Bilagsoversigten</t>
  </si>
  <si>
    <t>Beregnet lønudgift i alt, til bilagsoversigten</t>
  </si>
  <si>
    <t>Nedskriv lønudgift i bilagsoversigten, hvis cellen er rød</t>
  </si>
  <si>
    <t>Kontrol af samlet lønudgift</t>
  </si>
  <si>
    <t>Lønudgift i alt jf. bilagsoversigt</t>
  </si>
  <si>
    <t>Faktisk afholdte lønudgifter i alt for året = maksimal udbetaling</t>
  </si>
  <si>
    <t>Nedskriv lønudgiften med beløbet, hvis cellen er rød</t>
  </si>
  <si>
    <t>Kontrol af pct. andel arbejdet på projektet i timer</t>
  </si>
  <si>
    <t>Timer i alt omregnet til årsværk i projektet</t>
  </si>
  <si>
    <t>Faktiske timer registreret på projektet</t>
  </si>
  <si>
    <t xml:space="preserve">Pct. andel af timer på projektet </t>
  </si>
  <si>
    <t>Maksimal udbetaling</t>
  </si>
  <si>
    <t>Nedskriv yderligere lønudgiften med beløbet hvis cellen er rød</t>
  </si>
  <si>
    <r>
      <t>Hvis der skal sendes en høring til ansøger sættes høringsfristen til 7 hverdage og det skal oplyses, at sagen herefter vil blive afgjort på det foreliggende grundlag. Indsættes i høringen "</t>
    </r>
    <r>
      <rPr>
        <i/>
        <sz val="11"/>
        <color theme="1"/>
        <rFont val="Cambria"/>
        <family val="1"/>
      </rPr>
      <t xml:space="preserve"> Betalingsfristen afbrydes, indtil sagen er fuldt oplyst, jf. Art. 74, stk. 1, litra b) i forordning 2021/1060 (CPR-forordningen).</t>
    </r>
    <r>
      <rPr>
        <sz val="11"/>
        <color theme="1"/>
        <rFont val="Cambria"/>
        <family val="1"/>
      </rPr>
      <t xml:space="preserve"> "Denne frist kan evt. forlænges ved anmodning om fristforlængelse.  Efter en konkret vurdering kan der gives en længere frist, efter aftale med projektleder/teamleder. </t>
    </r>
  </si>
  <si>
    <t>Dato for senest opdatering af udbetalingstjekliste</t>
  </si>
  <si>
    <t>Hvis ja: SB1 på tilsagn må lave SB1 på udbetaling</t>
  </si>
  <si>
    <t xml:space="preserve">Sociale ydelser- Hvis ikke oplyst er den 0 kr. </t>
  </si>
  <si>
    <t>Tjeklistespørgsmål til udbetaling -Vandløbsrestaurering EHFAF XXXX</t>
  </si>
  <si>
    <t xml:space="preserve">Feriepengesats </t>
  </si>
  <si>
    <t>Timer registreret på projektet</t>
  </si>
  <si>
    <t>Opdateret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</si>
</sst>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r_._-;\-* #,##0.00\ _k_r_._-;_-* &quot;-&quot;??\ _k_r_._-;_-@_-"/>
  </numFmts>
  <fonts count="2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mbria"/>
      <family val="1"/>
    </font>
    <font>
      <sz val="10"/>
      <color theme="1"/>
      <name val="Cambria"/>
      <family val="1"/>
    </font>
    <font>
      <u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mbria"/>
      <family val="1"/>
    </font>
    <font>
      <b/>
      <i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10" fillId="0" borderId="0"/>
    <xf numFmtId="9" fontId="5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3" fillId="0" borderId="0" xfId="0" applyFont="1"/>
    <xf numFmtId="0" fontId="0" fillId="0" borderId="0" xfId="0" applyFill="1"/>
    <xf numFmtId="0" fontId="0" fillId="0" borderId="0" xfId="0"/>
    <xf numFmtId="0" fontId="4" fillId="0" borderId="0" xfId="0" applyFont="1"/>
    <xf numFmtId="0" fontId="0" fillId="4" borderId="9" xfId="0" applyFill="1" applyBorder="1" applyAlignment="1">
      <alignment horizontal="left" vertical="top"/>
    </xf>
    <xf numFmtId="4" fontId="7" fillId="0" borderId="0" xfId="0" applyNumberFormat="1" applyFont="1" applyFill="1"/>
    <xf numFmtId="4" fontId="0" fillId="0" borderId="0" xfId="0" applyNumberFormat="1" applyFill="1"/>
    <xf numFmtId="0" fontId="8" fillId="0" borderId="0" xfId="0" applyFont="1" applyFill="1"/>
    <xf numFmtId="0" fontId="0" fillId="4" borderId="9" xfId="0" applyFill="1" applyBorder="1"/>
    <xf numFmtId="17" fontId="0" fillId="4" borderId="9" xfId="0" applyNumberFormat="1" applyFill="1" applyBorder="1"/>
    <xf numFmtId="4" fontId="0" fillId="3" borderId="9" xfId="0" applyNumberFormat="1" applyFill="1" applyBorder="1"/>
    <xf numFmtId="4" fontId="0" fillId="4" borderId="9" xfId="0" applyNumberFormat="1" applyFill="1" applyBorder="1"/>
    <xf numFmtId="0" fontId="0" fillId="4" borderId="9" xfId="0" applyFill="1" applyBorder="1" applyAlignment="1">
      <alignment wrapText="1"/>
    </xf>
    <xf numFmtId="4" fontId="0" fillId="4" borderId="0" xfId="0" applyNumberFormat="1" applyFill="1" applyBorder="1"/>
    <xf numFmtId="0" fontId="0" fillId="0" borderId="0" xfId="0" applyFill="1" applyBorder="1"/>
    <xf numFmtId="0" fontId="3" fillId="4" borderId="0" xfId="0" applyFont="1" applyFill="1" applyAlignment="1">
      <alignment vertical="top"/>
    </xf>
    <xf numFmtId="0" fontId="6" fillId="4" borderId="9" xfId="0" applyFont="1" applyFill="1" applyBorder="1" applyAlignment="1">
      <alignment wrapText="1"/>
    </xf>
    <xf numFmtId="0" fontId="6" fillId="4" borderId="9" xfId="0" applyFont="1" applyFill="1" applyBorder="1" applyAlignment="1">
      <alignment vertical="top" wrapText="1"/>
    </xf>
    <xf numFmtId="4" fontId="0" fillId="3" borderId="9" xfId="0" applyNumberFormat="1" applyFont="1" applyFill="1" applyBorder="1" applyProtection="1">
      <protection locked="0"/>
    </xf>
    <xf numFmtId="4" fontId="0" fillId="4" borderId="9" xfId="0" applyNumberFormat="1" applyFill="1" applyBorder="1" applyAlignment="1">
      <alignment wrapText="1"/>
    </xf>
    <xf numFmtId="0" fontId="0" fillId="4" borderId="0" xfId="0" applyFill="1"/>
    <xf numFmtId="0" fontId="0" fillId="4" borderId="9" xfId="0" applyFill="1" applyBorder="1" applyAlignment="1">
      <alignment vertical="center"/>
    </xf>
    <xf numFmtId="0" fontId="0" fillId="4" borderId="9" xfId="0" applyFill="1" applyBorder="1" applyAlignment="1">
      <alignment vertical="center" wrapText="1"/>
    </xf>
    <xf numFmtId="43" fontId="0" fillId="4" borderId="9" xfId="3" applyFont="1" applyFill="1" applyBorder="1" applyAlignment="1">
      <alignment horizontal="center"/>
    </xf>
    <xf numFmtId="0" fontId="0" fillId="0" borderId="9" xfId="0" applyBorder="1"/>
    <xf numFmtId="0" fontId="17" fillId="0" borderId="0" xfId="0" applyFont="1" applyBorder="1"/>
    <xf numFmtId="0" fontId="16" fillId="2" borderId="0" xfId="0" applyFont="1" applyFill="1" applyAlignment="1">
      <alignment wrapText="1"/>
    </xf>
    <xf numFmtId="0" fontId="0" fillId="0" borderId="9" xfId="0" applyFill="1" applyBorder="1"/>
    <xf numFmtId="0" fontId="0" fillId="0" borderId="9" xfId="0" applyFont="1" applyBorder="1" applyAlignment="1">
      <alignment horizontal="left" vertical="center" wrapText="1"/>
    </xf>
    <xf numFmtId="0" fontId="0" fillId="0" borderId="9" xfId="0" applyFont="1" applyBorder="1"/>
    <xf numFmtId="0" fontId="9" fillId="5" borderId="0" xfId="0" applyFont="1" applyFill="1"/>
    <xf numFmtId="0" fontId="3" fillId="5" borderId="0" xfId="0" applyFont="1" applyFill="1"/>
    <xf numFmtId="0" fontId="4" fillId="0" borderId="0" xfId="0" applyFont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0" fillId="4" borderId="9" xfId="0" applyFill="1" applyBorder="1" applyAlignment="1"/>
    <xf numFmtId="10" fontId="0" fillId="3" borderId="9" xfId="5" applyNumberFormat="1" applyFont="1" applyFill="1" applyBorder="1"/>
    <xf numFmtId="4" fontId="5" fillId="3" borderId="9" xfId="1" applyNumberFormat="1" applyFill="1" applyBorder="1"/>
    <xf numFmtId="4" fontId="5" fillId="3" borderId="9" xfId="1" applyNumberFormat="1" applyFill="1" applyBorder="1" applyProtection="1">
      <protection locked="0"/>
    </xf>
    <xf numFmtId="0" fontId="1" fillId="4" borderId="0" xfId="0" applyFont="1" applyFill="1" applyBorder="1" applyAlignment="1">
      <alignment vertical="center" wrapText="1"/>
    </xf>
    <xf numFmtId="0" fontId="18" fillId="4" borderId="0" xfId="3" applyNumberFormat="1" applyFont="1" applyFill="1" applyBorder="1" applyAlignment="1">
      <alignment horizontal="center" vertical="center"/>
    </xf>
    <xf numFmtId="4" fontId="0" fillId="0" borderId="0" xfId="0" applyNumberFormat="1" applyFill="1" applyBorder="1"/>
    <xf numFmtId="0" fontId="9" fillId="4" borderId="9" xfId="0" applyFont="1" applyFill="1" applyBorder="1" applyAlignment="1">
      <alignment vertical="center"/>
    </xf>
    <xf numFmtId="4" fontId="3" fillId="5" borderId="9" xfId="0" applyNumberFormat="1" applyFont="1" applyFill="1" applyBorder="1"/>
    <xf numFmtId="0" fontId="3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vertical="top"/>
    </xf>
    <xf numFmtId="0" fontId="6" fillId="4" borderId="9" xfId="1" applyFont="1" applyFill="1" applyBorder="1" applyAlignment="1">
      <alignment wrapText="1"/>
    </xf>
    <xf numFmtId="0" fontId="6" fillId="4" borderId="9" xfId="1" applyFont="1" applyFill="1" applyBorder="1" applyAlignment="1">
      <alignment vertical="top" wrapText="1"/>
    </xf>
    <xf numFmtId="9" fontId="0" fillId="4" borderId="9" xfId="5" applyFont="1" applyFill="1" applyBorder="1"/>
    <xf numFmtId="4" fontId="0" fillId="0" borderId="0" xfId="0" applyNumberFormat="1"/>
    <xf numFmtId="0" fontId="0" fillId="0" borderId="0" xfId="0" applyFill="1" applyBorder="1" applyAlignment="1">
      <alignment vertical="center"/>
    </xf>
    <xf numFmtId="0" fontId="6" fillId="0" borderId="0" xfId="1" applyFont="1" applyFill="1" applyBorder="1" applyAlignment="1">
      <alignment vertical="top" wrapText="1"/>
    </xf>
    <xf numFmtId="0" fontId="0" fillId="3" borderId="9" xfId="0" applyFill="1" applyBorder="1"/>
    <xf numFmtId="0" fontId="0" fillId="0" borderId="9" xfId="0" applyFont="1" applyFill="1" applyBorder="1"/>
    <xf numFmtId="14" fontId="0" fillId="0" borderId="9" xfId="0" applyNumberFormat="1" applyFill="1" applyBorder="1"/>
    <xf numFmtId="0" fontId="0" fillId="4" borderId="9" xfId="0" applyFill="1" applyBorder="1" applyAlignment="1">
      <alignment vertical="top" wrapText="1"/>
    </xf>
    <xf numFmtId="0" fontId="21" fillId="0" borderId="0" xfId="0" applyFont="1"/>
    <xf numFmtId="0" fontId="2" fillId="0" borderId="0" xfId="0" applyFont="1"/>
    <xf numFmtId="0" fontId="22" fillId="0" borderId="0" xfId="0" applyFont="1"/>
    <xf numFmtId="0" fontId="23" fillId="0" borderId="0" xfId="0" applyFont="1"/>
    <xf numFmtId="0" fontId="3" fillId="0" borderId="0" xfId="0" applyFont="1" applyFill="1" applyBorder="1"/>
    <xf numFmtId="0" fontId="20" fillId="0" borderId="0" xfId="0" applyFont="1" applyFill="1" applyBorder="1"/>
    <xf numFmtId="0" fontId="17" fillId="0" borderId="0" xfId="0" applyFont="1" applyFill="1" applyBorder="1"/>
    <xf numFmtId="4" fontId="0" fillId="5" borderId="9" xfId="0" applyNumberFormat="1" applyFont="1" applyFill="1" applyBorder="1"/>
    <xf numFmtId="0" fontId="0" fillId="0" borderId="0" xfId="0" applyFill="1" applyBorder="1" applyAlignment="1">
      <alignment horizontal="left" vertical="top" wrapText="1"/>
    </xf>
    <xf numFmtId="0" fontId="14" fillId="0" borderId="7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4" fillId="0" borderId="6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0" fillId="3" borderId="10" xfId="0" applyFill="1" applyBorder="1" applyAlignment="1">
      <alignment horizontal="right"/>
    </xf>
    <xf numFmtId="0" fontId="0" fillId="3" borderId="11" xfId="0" applyFill="1" applyBorder="1" applyAlignment="1">
      <alignment horizontal="right"/>
    </xf>
    <xf numFmtId="0" fontId="0" fillId="3" borderId="10" xfId="1" applyFont="1" applyFill="1" applyBorder="1" applyAlignment="1">
      <alignment horizontal="right"/>
    </xf>
    <xf numFmtId="0" fontId="5" fillId="3" borderId="11" xfId="1" applyFill="1" applyBorder="1" applyAlignment="1">
      <alignment horizontal="right"/>
    </xf>
    <xf numFmtId="0" fontId="5" fillId="3" borderId="10" xfId="1" applyFill="1" applyBorder="1" applyAlignment="1">
      <alignment horizontal="right"/>
    </xf>
  </cellXfs>
  <cellStyles count="6">
    <cellStyle name="Komma" xfId="3" builtinId="3"/>
    <cellStyle name="Normal" xfId="0" builtinId="0"/>
    <cellStyle name="Normal 2" xfId="1" xr:uid="{00000000-0005-0000-0000-000002000000}"/>
    <cellStyle name="Normal 2 2" xfId="2" xr:uid="{00000000-0005-0000-0000-000003000000}"/>
    <cellStyle name="Normal 3" xfId="4" xr:uid="{2836076F-EEC5-4810-B8A3-6CE654B21B04}"/>
    <cellStyle name="Procent" xfId="5" builtinId="5"/>
  </cellStyles>
  <dxfs count="5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1012030</xdr:colOff>
      <xdr:row>0</xdr:row>
      <xdr:rowOff>103374</xdr:rowOff>
    </xdr:from>
    <xdr:to>
      <xdr:col>20</xdr:col>
      <xdr:colOff>128585</xdr:colOff>
      <xdr:row>3</xdr:row>
      <xdr:rowOff>63816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EC0CCC12-AFF3-437A-AED7-819E8938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16436" y="103374"/>
          <a:ext cx="3771899" cy="746255"/>
        </a:xfrm>
        <a:prstGeom prst="rect">
          <a:avLst/>
        </a:prstGeom>
      </xdr:spPr>
    </xdr:pic>
    <xdr:clientData/>
  </xdr:twoCellAnchor>
  <xdr:twoCellAnchor editAs="oneCell">
    <xdr:from>
      <xdr:col>11</xdr:col>
      <xdr:colOff>107155</xdr:colOff>
      <xdr:row>0</xdr:row>
      <xdr:rowOff>47625</xdr:rowOff>
    </xdr:from>
    <xdr:to>
      <xdr:col>13</xdr:col>
      <xdr:colOff>953180</xdr:colOff>
      <xdr:row>4</xdr:row>
      <xdr:rowOff>60543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CD30C58C-FF19-45FF-ACA7-101E3406B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99" y="47625"/>
          <a:ext cx="2870087" cy="989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1FBE-03B6-4A25-8B0D-42D256D46DAB}">
  <dimension ref="B1:M21"/>
  <sheetViews>
    <sheetView zoomScale="90" zoomScaleNormal="90" workbookViewId="0">
      <selection activeCell="B26" sqref="B26"/>
    </sheetView>
  </sheetViews>
  <sheetFormatPr defaultColWidth="9.140625" defaultRowHeight="15" x14ac:dyDescent="0.25"/>
  <cols>
    <col min="1" max="1" width="1.5703125" style="4" customWidth="1"/>
    <col min="2" max="2" width="56.140625" style="4" customWidth="1"/>
    <col min="3" max="3" width="30.85546875" style="4" customWidth="1"/>
    <col min="4" max="4" width="34.7109375" style="4" customWidth="1"/>
    <col min="5" max="5" width="29.28515625" style="4" customWidth="1"/>
    <col min="6" max="6" width="37.7109375" style="4" customWidth="1"/>
    <col min="7" max="16384" width="9.140625" style="4"/>
  </cols>
  <sheetData>
    <row r="1" spans="2:13" ht="15.75" thickBot="1" x14ac:dyDescent="0.3"/>
    <row r="2" spans="2:13" ht="20.25" x14ac:dyDescent="0.25">
      <c r="B2" s="71" t="s">
        <v>77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2:13" x14ac:dyDescent="0.25">
      <c r="B3" s="74" t="s">
        <v>24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6"/>
    </row>
    <row r="4" spans="2:13" x14ac:dyDescent="0.25">
      <c r="B4" s="77" t="s">
        <v>21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9"/>
    </row>
    <row r="5" spans="2:13" ht="63.75" customHeight="1" x14ac:dyDescent="0.25">
      <c r="B5" s="80" t="s">
        <v>25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2"/>
    </row>
    <row r="6" spans="2:13" x14ac:dyDescent="0.25">
      <c r="B6" s="77" t="s">
        <v>22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9"/>
    </row>
    <row r="7" spans="2:13" ht="45" customHeight="1" x14ac:dyDescent="0.25">
      <c r="B7" s="80" t="s">
        <v>23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2"/>
    </row>
    <row r="8" spans="2:13" ht="33" customHeight="1" thickBot="1" x14ac:dyDescent="0.3">
      <c r="B8" s="68" t="s">
        <v>73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</row>
    <row r="9" spans="2:13" x14ac:dyDescent="0.25">
      <c r="B9" s="26" t="s">
        <v>27</v>
      </c>
      <c r="C9" s="55"/>
      <c r="D9" s="28"/>
    </row>
    <row r="10" spans="2:13" x14ac:dyDescent="0.25">
      <c r="B10" s="26" t="s">
        <v>26</v>
      </c>
      <c r="C10" s="55"/>
      <c r="F10" s="1"/>
    </row>
    <row r="11" spans="2:13" x14ac:dyDescent="0.25">
      <c r="B11" s="26" t="s">
        <v>3</v>
      </c>
      <c r="C11" s="55"/>
      <c r="F11" s="63"/>
    </row>
    <row r="12" spans="2:13" x14ac:dyDescent="0.25">
      <c r="B12" s="26" t="s">
        <v>28</v>
      </c>
      <c r="C12" s="55"/>
      <c r="F12" s="63"/>
    </row>
    <row r="13" spans="2:13" x14ac:dyDescent="0.25">
      <c r="B13" s="26" t="s">
        <v>29</v>
      </c>
      <c r="C13" s="55"/>
      <c r="F13" s="63"/>
    </row>
    <row r="14" spans="2:13" x14ac:dyDescent="0.25">
      <c r="B14" s="26" t="s">
        <v>32</v>
      </c>
      <c r="C14" s="55"/>
      <c r="D14" s="1"/>
      <c r="F14" s="63"/>
    </row>
    <row r="15" spans="2:13" x14ac:dyDescent="0.25">
      <c r="B15" s="26" t="s">
        <v>0</v>
      </c>
      <c r="C15" s="55"/>
      <c r="D15" s="1"/>
      <c r="F15" s="64"/>
    </row>
    <row r="16" spans="2:13" x14ac:dyDescent="0.25">
      <c r="B16" s="29" t="s">
        <v>30</v>
      </c>
      <c r="C16" s="55" t="s">
        <v>31</v>
      </c>
      <c r="D16" s="1"/>
      <c r="F16" s="65"/>
    </row>
    <row r="17" spans="2:6" x14ac:dyDescent="0.25">
      <c r="B17" s="26" t="s">
        <v>75</v>
      </c>
      <c r="C17" s="55"/>
      <c r="D17" s="1"/>
      <c r="F17" s="27"/>
    </row>
    <row r="18" spans="2:6" x14ac:dyDescent="0.25">
      <c r="B18" s="30" t="s">
        <v>33</v>
      </c>
      <c r="C18" s="55"/>
      <c r="D18" s="1"/>
    </row>
    <row r="19" spans="2:6" x14ac:dyDescent="0.25">
      <c r="B19" s="31" t="s">
        <v>4</v>
      </c>
      <c r="C19" s="55"/>
      <c r="D19" s="1"/>
    </row>
    <row r="20" spans="2:6" x14ac:dyDescent="0.25">
      <c r="B20" s="56" t="s">
        <v>74</v>
      </c>
      <c r="C20" s="57">
        <v>45610</v>
      </c>
      <c r="D20" s="1"/>
    </row>
    <row r="21" spans="2:6" x14ac:dyDescent="0.25">
      <c r="B21" s="1"/>
      <c r="C21" s="1"/>
      <c r="D21" s="1"/>
    </row>
  </sheetData>
  <mergeCells count="7">
    <mergeCell ref="B8:M8"/>
    <mergeCell ref="B2:M2"/>
    <mergeCell ref="B3:M3"/>
    <mergeCell ref="B4:M4"/>
    <mergeCell ref="B5:M5"/>
    <mergeCell ref="B6:M6"/>
    <mergeCell ref="B7:M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Q53"/>
  <sheetViews>
    <sheetView tabSelected="1" zoomScale="80" zoomScaleNormal="80" workbookViewId="0">
      <selection activeCell="J32" sqref="J32"/>
    </sheetView>
  </sheetViews>
  <sheetFormatPr defaultRowHeight="15" x14ac:dyDescent="0.25"/>
  <cols>
    <col min="1" max="1" width="60.85546875" style="4" customWidth="1"/>
    <col min="2" max="14" width="15.140625" style="4" customWidth="1"/>
    <col min="15" max="257" width="9.140625" style="4"/>
    <col min="258" max="258" width="27.7109375" style="4" bestFit="1" customWidth="1"/>
    <col min="259" max="264" width="10.140625" style="4" bestFit="1" customWidth="1"/>
    <col min="265" max="513" width="9.140625" style="4"/>
    <col min="514" max="514" width="27.7109375" style="4" bestFit="1" customWidth="1"/>
    <col min="515" max="520" width="10.140625" style="4" bestFit="1" customWidth="1"/>
    <col min="521" max="769" width="9.140625" style="4"/>
    <col min="770" max="770" width="27.7109375" style="4" bestFit="1" customWidth="1"/>
    <col min="771" max="776" width="10.140625" style="4" bestFit="1" customWidth="1"/>
    <col min="777" max="1025" width="9.140625" style="4"/>
    <col min="1026" max="1026" width="27.7109375" style="4" bestFit="1" customWidth="1"/>
    <col min="1027" max="1032" width="10.140625" style="4" bestFit="1" customWidth="1"/>
    <col min="1033" max="1281" width="9.140625" style="4"/>
    <col min="1282" max="1282" width="27.7109375" style="4" bestFit="1" customWidth="1"/>
    <col min="1283" max="1288" width="10.140625" style="4" bestFit="1" customWidth="1"/>
    <col min="1289" max="1537" width="9.140625" style="4"/>
    <col min="1538" max="1538" width="27.7109375" style="4" bestFit="1" customWidth="1"/>
    <col min="1539" max="1544" width="10.140625" style="4" bestFit="1" customWidth="1"/>
    <col min="1545" max="1793" width="9.140625" style="4"/>
    <col min="1794" max="1794" width="27.7109375" style="4" bestFit="1" customWidth="1"/>
    <col min="1795" max="1800" width="10.140625" style="4" bestFit="1" customWidth="1"/>
    <col min="1801" max="2049" width="9.140625" style="4"/>
    <col min="2050" max="2050" width="27.7109375" style="4" bestFit="1" customWidth="1"/>
    <col min="2051" max="2056" width="10.140625" style="4" bestFit="1" customWidth="1"/>
    <col min="2057" max="2305" width="9.140625" style="4"/>
    <col min="2306" max="2306" width="27.7109375" style="4" bestFit="1" customWidth="1"/>
    <col min="2307" max="2312" width="10.140625" style="4" bestFit="1" customWidth="1"/>
    <col min="2313" max="2561" width="9.140625" style="4"/>
    <col min="2562" max="2562" width="27.7109375" style="4" bestFit="1" customWidth="1"/>
    <col min="2563" max="2568" width="10.140625" style="4" bestFit="1" customWidth="1"/>
    <col min="2569" max="2817" width="9.140625" style="4"/>
    <col min="2818" max="2818" width="27.7109375" style="4" bestFit="1" customWidth="1"/>
    <col min="2819" max="2824" width="10.140625" style="4" bestFit="1" customWidth="1"/>
    <col min="2825" max="3073" width="9.140625" style="4"/>
    <col min="3074" max="3074" width="27.7109375" style="4" bestFit="1" customWidth="1"/>
    <col min="3075" max="3080" width="10.140625" style="4" bestFit="1" customWidth="1"/>
    <col min="3081" max="3329" width="9.140625" style="4"/>
    <col min="3330" max="3330" width="27.7109375" style="4" bestFit="1" customWidth="1"/>
    <col min="3331" max="3336" width="10.140625" style="4" bestFit="1" customWidth="1"/>
    <col min="3337" max="3585" width="9.140625" style="4"/>
    <col min="3586" max="3586" width="27.7109375" style="4" bestFit="1" customWidth="1"/>
    <col min="3587" max="3592" width="10.140625" style="4" bestFit="1" customWidth="1"/>
    <col min="3593" max="3841" width="9.140625" style="4"/>
    <col min="3842" max="3842" width="27.7109375" style="4" bestFit="1" customWidth="1"/>
    <col min="3843" max="3848" width="10.140625" style="4" bestFit="1" customWidth="1"/>
    <col min="3849" max="4097" width="9.140625" style="4"/>
    <col min="4098" max="4098" width="27.7109375" style="4" bestFit="1" customWidth="1"/>
    <col min="4099" max="4104" width="10.140625" style="4" bestFit="1" customWidth="1"/>
    <col min="4105" max="4353" width="9.140625" style="4"/>
    <col min="4354" max="4354" width="27.7109375" style="4" bestFit="1" customWidth="1"/>
    <col min="4355" max="4360" width="10.140625" style="4" bestFit="1" customWidth="1"/>
    <col min="4361" max="4609" width="9.140625" style="4"/>
    <col min="4610" max="4610" width="27.7109375" style="4" bestFit="1" customWidth="1"/>
    <col min="4611" max="4616" width="10.140625" style="4" bestFit="1" customWidth="1"/>
    <col min="4617" max="4865" width="9.140625" style="4"/>
    <col min="4866" max="4866" width="27.7109375" style="4" bestFit="1" customWidth="1"/>
    <col min="4867" max="4872" width="10.140625" style="4" bestFit="1" customWidth="1"/>
    <col min="4873" max="5121" width="9.140625" style="4"/>
    <col min="5122" max="5122" width="27.7109375" style="4" bestFit="1" customWidth="1"/>
    <col min="5123" max="5128" width="10.140625" style="4" bestFit="1" customWidth="1"/>
    <col min="5129" max="5377" width="9.140625" style="4"/>
    <col min="5378" max="5378" width="27.7109375" style="4" bestFit="1" customWidth="1"/>
    <col min="5379" max="5384" width="10.140625" style="4" bestFit="1" customWidth="1"/>
    <col min="5385" max="5633" width="9.140625" style="4"/>
    <col min="5634" max="5634" width="27.7109375" style="4" bestFit="1" customWidth="1"/>
    <col min="5635" max="5640" width="10.140625" style="4" bestFit="1" customWidth="1"/>
    <col min="5641" max="5889" width="9.140625" style="4"/>
    <col min="5890" max="5890" width="27.7109375" style="4" bestFit="1" customWidth="1"/>
    <col min="5891" max="5896" width="10.140625" style="4" bestFit="1" customWidth="1"/>
    <col min="5897" max="6145" width="9.140625" style="4"/>
    <col min="6146" max="6146" width="27.7109375" style="4" bestFit="1" customWidth="1"/>
    <col min="6147" max="6152" width="10.140625" style="4" bestFit="1" customWidth="1"/>
    <col min="6153" max="6401" width="9.140625" style="4"/>
    <col min="6402" max="6402" width="27.7109375" style="4" bestFit="1" customWidth="1"/>
    <col min="6403" max="6408" width="10.140625" style="4" bestFit="1" customWidth="1"/>
    <col min="6409" max="6657" width="9.140625" style="4"/>
    <col min="6658" max="6658" width="27.7109375" style="4" bestFit="1" customWidth="1"/>
    <col min="6659" max="6664" width="10.140625" style="4" bestFit="1" customWidth="1"/>
    <col min="6665" max="6913" width="9.140625" style="4"/>
    <col min="6914" max="6914" width="27.7109375" style="4" bestFit="1" customWidth="1"/>
    <col min="6915" max="6920" width="10.140625" style="4" bestFit="1" customWidth="1"/>
    <col min="6921" max="7169" width="9.140625" style="4"/>
    <col min="7170" max="7170" width="27.7109375" style="4" bestFit="1" customWidth="1"/>
    <col min="7171" max="7176" width="10.140625" style="4" bestFit="1" customWidth="1"/>
    <col min="7177" max="7425" width="9.140625" style="4"/>
    <col min="7426" max="7426" width="27.7109375" style="4" bestFit="1" customWidth="1"/>
    <col min="7427" max="7432" width="10.140625" style="4" bestFit="1" customWidth="1"/>
    <col min="7433" max="7681" width="9.140625" style="4"/>
    <col min="7682" max="7682" width="27.7109375" style="4" bestFit="1" customWidth="1"/>
    <col min="7683" max="7688" width="10.140625" style="4" bestFit="1" customWidth="1"/>
    <col min="7689" max="7937" width="9.140625" style="4"/>
    <col min="7938" max="7938" width="27.7109375" style="4" bestFit="1" customWidth="1"/>
    <col min="7939" max="7944" width="10.140625" style="4" bestFit="1" customWidth="1"/>
    <col min="7945" max="8193" width="9.140625" style="4"/>
    <col min="8194" max="8194" width="27.7109375" style="4" bestFit="1" customWidth="1"/>
    <col min="8195" max="8200" width="10.140625" style="4" bestFit="1" customWidth="1"/>
    <col min="8201" max="8449" width="9.140625" style="4"/>
    <col min="8450" max="8450" width="27.7109375" style="4" bestFit="1" customWidth="1"/>
    <col min="8451" max="8456" width="10.140625" style="4" bestFit="1" customWidth="1"/>
    <col min="8457" max="8705" width="9.140625" style="4"/>
    <col min="8706" max="8706" width="27.7109375" style="4" bestFit="1" customWidth="1"/>
    <col min="8707" max="8712" width="10.140625" style="4" bestFit="1" customWidth="1"/>
    <col min="8713" max="8961" width="9.140625" style="4"/>
    <col min="8962" max="8962" width="27.7109375" style="4" bestFit="1" customWidth="1"/>
    <col min="8963" max="8968" width="10.140625" style="4" bestFit="1" customWidth="1"/>
    <col min="8969" max="9217" width="9.140625" style="4"/>
    <col min="9218" max="9218" width="27.7109375" style="4" bestFit="1" customWidth="1"/>
    <col min="9219" max="9224" width="10.140625" style="4" bestFit="1" customWidth="1"/>
    <col min="9225" max="9473" width="9.140625" style="4"/>
    <col min="9474" max="9474" width="27.7109375" style="4" bestFit="1" customWidth="1"/>
    <col min="9475" max="9480" width="10.140625" style="4" bestFit="1" customWidth="1"/>
    <col min="9481" max="9729" width="9.140625" style="4"/>
    <col min="9730" max="9730" width="27.7109375" style="4" bestFit="1" customWidth="1"/>
    <col min="9731" max="9736" width="10.140625" style="4" bestFit="1" customWidth="1"/>
    <col min="9737" max="9985" width="9.140625" style="4"/>
    <col min="9986" max="9986" width="27.7109375" style="4" bestFit="1" customWidth="1"/>
    <col min="9987" max="9992" width="10.140625" style="4" bestFit="1" customWidth="1"/>
    <col min="9993" max="10241" width="9.140625" style="4"/>
    <col min="10242" max="10242" width="27.7109375" style="4" bestFit="1" customWidth="1"/>
    <col min="10243" max="10248" width="10.140625" style="4" bestFit="1" customWidth="1"/>
    <col min="10249" max="10497" width="9.140625" style="4"/>
    <col min="10498" max="10498" width="27.7109375" style="4" bestFit="1" customWidth="1"/>
    <col min="10499" max="10504" width="10.140625" style="4" bestFit="1" customWidth="1"/>
    <col min="10505" max="10753" width="9.140625" style="4"/>
    <col min="10754" max="10754" width="27.7109375" style="4" bestFit="1" customWidth="1"/>
    <col min="10755" max="10760" width="10.140625" style="4" bestFit="1" customWidth="1"/>
    <col min="10761" max="11009" width="9.140625" style="4"/>
    <col min="11010" max="11010" width="27.7109375" style="4" bestFit="1" customWidth="1"/>
    <col min="11011" max="11016" width="10.140625" style="4" bestFit="1" customWidth="1"/>
    <col min="11017" max="11265" width="9.140625" style="4"/>
    <col min="11266" max="11266" width="27.7109375" style="4" bestFit="1" customWidth="1"/>
    <col min="11267" max="11272" width="10.140625" style="4" bestFit="1" customWidth="1"/>
    <col min="11273" max="11521" width="9.140625" style="4"/>
    <col min="11522" max="11522" width="27.7109375" style="4" bestFit="1" customWidth="1"/>
    <col min="11523" max="11528" width="10.140625" style="4" bestFit="1" customWidth="1"/>
    <col min="11529" max="11777" width="9.140625" style="4"/>
    <col min="11778" max="11778" width="27.7109375" style="4" bestFit="1" customWidth="1"/>
    <col min="11779" max="11784" width="10.140625" style="4" bestFit="1" customWidth="1"/>
    <col min="11785" max="12033" width="9.140625" style="4"/>
    <col min="12034" max="12034" width="27.7109375" style="4" bestFit="1" customWidth="1"/>
    <col min="12035" max="12040" width="10.140625" style="4" bestFit="1" customWidth="1"/>
    <col min="12041" max="12289" width="9.140625" style="4"/>
    <col min="12290" max="12290" width="27.7109375" style="4" bestFit="1" customWidth="1"/>
    <col min="12291" max="12296" width="10.140625" style="4" bestFit="1" customWidth="1"/>
    <col min="12297" max="12545" width="9.140625" style="4"/>
    <col min="12546" max="12546" width="27.7109375" style="4" bestFit="1" customWidth="1"/>
    <col min="12547" max="12552" width="10.140625" style="4" bestFit="1" customWidth="1"/>
    <col min="12553" max="12801" width="9.140625" style="4"/>
    <col min="12802" max="12802" width="27.7109375" style="4" bestFit="1" customWidth="1"/>
    <col min="12803" max="12808" width="10.140625" style="4" bestFit="1" customWidth="1"/>
    <col min="12809" max="13057" width="9.140625" style="4"/>
    <col min="13058" max="13058" width="27.7109375" style="4" bestFit="1" customWidth="1"/>
    <col min="13059" max="13064" width="10.140625" style="4" bestFit="1" customWidth="1"/>
    <col min="13065" max="13313" width="9.140625" style="4"/>
    <col min="13314" max="13314" width="27.7109375" style="4" bestFit="1" customWidth="1"/>
    <col min="13315" max="13320" width="10.140625" style="4" bestFit="1" customWidth="1"/>
    <col min="13321" max="13569" width="9.140625" style="4"/>
    <col min="13570" max="13570" width="27.7109375" style="4" bestFit="1" customWidth="1"/>
    <col min="13571" max="13576" width="10.140625" style="4" bestFit="1" customWidth="1"/>
    <col min="13577" max="13825" width="9.140625" style="4"/>
    <col min="13826" max="13826" width="27.7109375" style="4" bestFit="1" customWidth="1"/>
    <col min="13827" max="13832" width="10.140625" style="4" bestFit="1" customWidth="1"/>
    <col min="13833" max="14081" width="9.140625" style="4"/>
    <col min="14082" max="14082" width="27.7109375" style="4" bestFit="1" customWidth="1"/>
    <col min="14083" max="14088" width="10.140625" style="4" bestFit="1" customWidth="1"/>
    <col min="14089" max="14337" width="9.140625" style="4"/>
    <col min="14338" max="14338" width="27.7109375" style="4" bestFit="1" customWidth="1"/>
    <col min="14339" max="14344" width="10.140625" style="4" bestFit="1" customWidth="1"/>
    <col min="14345" max="14593" width="9.140625" style="4"/>
    <col min="14594" max="14594" width="27.7109375" style="4" bestFit="1" customWidth="1"/>
    <col min="14595" max="14600" width="10.140625" style="4" bestFit="1" customWidth="1"/>
    <col min="14601" max="14849" width="9.140625" style="4"/>
    <col min="14850" max="14850" width="27.7109375" style="4" bestFit="1" customWidth="1"/>
    <col min="14851" max="14856" width="10.140625" style="4" bestFit="1" customWidth="1"/>
    <col min="14857" max="15105" width="9.140625" style="4"/>
    <col min="15106" max="15106" width="27.7109375" style="4" bestFit="1" customWidth="1"/>
    <col min="15107" max="15112" width="10.140625" style="4" bestFit="1" customWidth="1"/>
    <col min="15113" max="15361" width="9.140625" style="4"/>
    <col min="15362" max="15362" width="27.7109375" style="4" bestFit="1" customWidth="1"/>
    <col min="15363" max="15368" width="10.140625" style="4" bestFit="1" customWidth="1"/>
    <col min="15369" max="15617" width="9.140625" style="4"/>
    <col min="15618" max="15618" width="27.7109375" style="4" bestFit="1" customWidth="1"/>
    <col min="15619" max="15624" width="10.140625" style="4" bestFit="1" customWidth="1"/>
    <col min="15625" max="15873" width="9.140625" style="4"/>
    <col min="15874" max="15874" width="27.7109375" style="4" bestFit="1" customWidth="1"/>
    <col min="15875" max="15880" width="10.140625" style="4" bestFit="1" customWidth="1"/>
    <col min="15881" max="16129" width="9.140625" style="4"/>
    <col min="16130" max="16130" width="27.7109375" style="4" bestFit="1" customWidth="1"/>
    <col min="16131" max="16136" width="10.140625" style="4" bestFit="1" customWidth="1"/>
    <col min="16137" max="16384" width="9.140625" style="4"/>
  </cols>
  <sheetData>
    <row r="1" spans="1:17" x14ac:dyDescent="0.25">
      <c r="A1" s="4" t="s">
        <v>80</v>
      </c>
    </row>
    <row r="2" spans="1:17" ht="26.25" x14ac:dyDescent="0.4">
      <c r="A2" s="59" t="s">
        <v>34</v>
      </c>
      <c r="B2" s="60"/>
      <c r="C2" s="60"/>
      <c r="D2" s="60"/>
    </row>
    <row r="3" spans="1:17" ht="21" x14ac:dyDescent="0.35">
      <c r="A3" s="61" t="s">
        <v>35</v>
      </c>
      <c r="B3" s="60"/>
      <c r="C3" s="60"/>
      <c r="D3" s="60"/>
    </row>
    <row r="4" spans="1:17" x14ac:dyDescent="0.25">
      <c r="I4" s="3"/>
      <c r="J4" s="3"/>
      <c r="K4" s="3"/>
      <c r="L4" s="3"/>
    </row>
    <row r="5" spans="1:17" ht="26.25" x14ac:dyDescent="0.4">
      <c r="A5" s="5" t="s">
        <v>36</v>
      </c>
      <c r="B5" s="2"/>
      <c r="C5" s="2"/>
      <c r="D5" s="2"/>
      <c r="E5" s="32" t="s">
        <v>37</v>
      </c>
      <c r="F5" s="32"/>
      <c r="G5" s="32"/>
      <c r="H5" s="33"/>
      <c r="L5" s="3"/>
      <c r="M5" s="3"/>
      <c r="N5" s="3"/>
      <c r="O5" s="3"/>
      <c r="P5" s="3"/>
      <c r="Q5" s="3"/>
    </row>
    <row r="6" spans="1:17" x14ac:dyDescent="0.25">
      <c r="A6" s="6" t="s">
        <v>38</v>
      </c>
      <c r="B6" s="83"/>
      <c r="C6" s="84"/>
      <c r="D6" s="2"/>
      <c r="H6" s="2"/>
      <c r="I6" s="3"/>
      <c r="J6" s="3"/>
      <c r="K6" s="3"/>
    </row>
    <row r="7" spans="1:17" x14ac:dyDescent="0.25">
      <c r="A7" s="6" t="s">
        <v>5</v>
      </c>
      <c r="B7" s="85"/>
      <c r="C7" s="86"/>
      <c r="F7" s="2"/>
      <c r="G7" s="2"/>
    </row>
    <row r="8" spans="1:17" x14ac:dyDescent="0.25">
      <c r="A8" s="6" t="s">
        <v>39</v>
      </c>
      <c r="B8" s="87"/>
      <c r="C8" s="86"/>
      <c r="F8" s="2"/>
      <c r="G8" s="2"/>
    </row>
    <row r="9" spans="1:17" s="3" customFormat="1" ht="28.5" x14ac:dyDescent="0.45">
      <c r="A9" s="67"/>
      <c r="B9" s="4"/>
      <c r="C9" s="7"/>
      <c r="D9" s="7"/>
      <c r="E9" s="62" t="s">
        <v>40</v>
      </c>
      <c r="F9" s="8"/>
      <c r="G9" s="8"/>
      <c r="H9" s="8"/>
      <c r="I9" s="9"/>
    </row>
    <row r="11" spans="1:17" ht="26.25" x14ac:dyDescent="0.4">
      <c r="A11" s="5" t="s">
        <v>41</v>
      </c>
      <c r="F11" s="34" t="s">
        <v>19</v>
      </c>
      <c r="G11" s="35"/>
    </row>
    <row r="12" spans="1:17" x14ac:dyDescent="0.25">
      <c r="A12" s="10"/>
      <c r="B12" s="11" t="s">
        <v>6</v>
      </c>
      <c r="C12" s="11" t="s">
        <v>7</v>
      </c>
      <c r="D12" s="11" t="s">
        <v>8</v>
      </c>
      <c r="E12" s="11" t="s">
        <v>9</v>
      </c>
      <c r="F12" s="11" t="s">
        <v>42</v>
      </c>
      <c r="G12" s="11" t="s">
        <v>10</v>
      </c>
      <c r="H12" s="11" t="s">
        <v>11</v>
      </c>
      <c r="I12" s="11" t="s">
        <v>12</v>
      </c>
      <c r="J12" s="11" t="s">
        <v>43</v>
      </c>
      <c r="K12" s="11" t="s">
        <v>44</v>
      </c>
      <c r="L12" s="11" t="s">
        <v>45</v>
      </c>
      <c r="M12" s="11" t="s">
        <v>46</v>
      </c>
      <c r="N12" s="10" t="s">
        <v>1</v>
      </c>
    </row>
    <row r="13" spans="1:17" x14ac:dyDescent="0.25">
      <c r="A13" s="36" t="s">
        <v>47</v>
      </c>
      <c r="B13" s="12"/>
      <c r="C13" s="12"/>
      <c r="D13" s="20"/>
      <c r="E13" s="20"/>
      <c r="F13" s="20"/>
      <c r="G13" s="20"/>
      <c r="H13" s="20"/>
      <c r="I13" s="12"/>
      <c r="J13" s="12"/>
      <c r="K13" s="12"/>
      <c r="L13" s="12"/>
      <c r="M13" s="12"/>
      <c r="N13" s="13">
        <f>ROUND(SUM(B13:M13),2)</f>
        <v>0</v>
      </c>
    </row>
    <row r="14" spans="1:17" x14ac:dyDescent="0.25">
      <c r="A14" s="36" t="s">
        <v>48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>
        <f t="shared" ref="N14" si="0">ROUND(SUM(B14:M14),2)</f>
        <v>0</v>
      </c>
    </row>
    <row r="15" spans="1:17" ht="30" customHeight="1" x14ac:dyDescent="0.25">
      <c r="A15" s="14" t="s">
        <v>13</v>
      </c>
      <c r="B15" s="21" t="s">
        <v>14</v>
      </c>
      <c r="C15" s="21" t="s">
        <v>14</v>
      </c>
      <c r="D15" s="21" t="s">
        <v>14</v>
      </c>
      <c r="E15" s="21" t="s">
        <v>14</v>
      </c>
      <c r="F15" s="21" t="s">
        <v>14</v>
      </c>
      <c r="G15" s="21" t="s">
        <v>14</v>
      </c>
      <c r="H15" s="21" t="s">
        <v>14</v>
      </c>
      <c r="I15" s="21" t="s">
        <v>14</v>
      </c>
      <c r="J15" s="21" t="s">
        <v>14</v>
      </c>
      <c r="K15" s="21" t="s">
        <v>14</v>
      </c>
      <c r="L15" s="21" t="s">
        <v>14</v>
      </c>
      <c r="M15" s="21" t="s">
        <v>14</v>
      </c>
      <c r="N15" s="13"/>
    </row>
    <row r="16" spans="1:17" x14ac:dyDescent="0.25">
      <c r="A16" s="36" t="s">
        <v>49</v>
      </c>
      <c r="B16" s="13">
        <f t="shared" ref="B16:M16" si="1">ROUND(SUM(B13:B14),2)</f>
        <v>0</v>
      </c>
      <c r="C16" s="13">
        <f t="shared" si="1"/>
        <v>0</v>
      </c>
      <c r="D16" s="13">
        <f t="shared" si="1"/>
        <v>0</v>
      </c>
      <c r="E16" s="13">
        <f t="shared" si="1"/>
        <v>0</v>
      </c>
      <c r="F16" s="13">
        <f t="shared" si="1"/>
        <v>0</v>
      </c>
      <c r="G16" s="13">
        <f t="shared" si="1"/>
        <v>0</v>
      </c>
      <c r="H16" s="13">
        <f t="shared" si="1"/>
        <v>0</v>
      </c>
      <c r="I16" s="13">
        <f t="shared" si="1"/>
        <v>0</v>
      </c>
      <c r="J16" s="13">
        <f t="shared" si="1"/>
        <v>0</v>
      </c>
      <c r="K16" s="13">
        <f t="shared" si="1"/>
        <v>0</v>
      </c>
      <c r="L16" s="13">
        <f t="shared" si="1"/>
        <v>0</v>
      </c>
      <c r="M16" s="13">
        <f t="shared" si="1"/>
        <v>0</v>
      </c>
      <c r="N16" s="13">
        <f>ROUND(SUM(B16:M16),2)</f>
        <v>0</v>
      </c>
    </row>
    <row r="17" spans="1:15" x14ac:dyDescent="0.25">
      <c r="A17" s="3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5" ht="16.149999999999999" customHeight="1" x14ac:dyDescent="0.25">
      <c r="A18" s="58" t="s">
        <v>78</v>
      </c>
      <c r="B18" s="37">
        <v>1.4999999999999999E-2</v>
      </c>
      <c r="C18" s="37">
        <v>1.4999999999999999E-2</v>
      </c>
      <c r="D18" s="37">
        <v>1.4999999999999999E-2</v>
      </c>
      <c r="E18" s="37">
        <v>1.4999999999999999E-2</v>
      </c>
      <c r="F18" s="37">
        <v>1.4999999999999999E-2</v>
      </c>
      <c r="G18" s="37">
        <v>1.4999999999999999E-2</v>
      </c>
      <c r="H18" s="37">
        <v>1.4999999999999999E-2</v>
      </c>
      <c r="I18" s="37">
        <v>1.4999999999999999E-2</v>
      </c>
      <c r="J18" s="37">
        <v>1.4999999999999999E-2</v>
      </c>
      <c r="K18" s="37">
        <v>1.4999999999999999E-2</v>
      </c>
      <c r="L18" s="37">
        <v>1.4999999999999999E-2</v>
      </c>
      <c r="M18" s="37">
        <v>1.4999999999999999E-2</v>
      </c>
      <c r="N18" s="13"/>
    </row>
    <row r="19" spans="1:15" ht="15" customHeight="1" x14ac:dyDescent="0.25">
      <c r="A19" s="36" t="s">
        <v>50</v>
      </c>
      <c r="B19" s="13">
        <f t="shared" ref="B19:M19" si="2">ROUND(B16*B18,2)</f>
        <v>0</v>
      </c>
      <c r="C19" s="13">
        <f t="shared" si="2"/>
        <v>0</v>
      </c>
      <c r="D19" s="13">
        <f t="shared" si="2"/>
        <v>0</v>
      </c>
      <c r="E19" s="13">
        <f t="shared" si="2"/>
        <v>0</v>
      </c>
      <c r="F19" s="13">
        <f t="shared" si="2"/>
        <v>0</v>
      </c>
      <c r="G19" s="13">
        <f t="shared" si="2"/>
        <v>0</v>
      </c>
      <c r="H19" s="13">
        <f>ROUND(H16*H18,2)</f>
        <v>0</v>
      </c>
      <c r="I19" s="13">
        <f t="shared" si="2"/>
        <v>0</v>
      </c>
      <c r="J19" s="13">
        <f t="shared" si="2"/>
        <v>0</v>
      </c>
      <c r="K19" s="13">
        <f t="shared" si="2"/>
        <v>0</v>
      </c>
      <c r="L19" s="13">
        <f t="shared" si="2"/>
        <v>0</v>
      </c>
      <c r="M19" s="13">
        <f t="shared" si="2"/>
        <v>0</v>
      </c>
      <c r="N19" s="13">
        <f>ROUND(SUM(B19:M19),2)</f>
        <v>0</v>
      </c>
    </row>
    <row r="20" spans="1:15" ht="15" customHeight="1" x14ac:dyDescent="0.25">
      <c r="A20" s="36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5" x14ac:dyDescent="0.25">
      <c r="A21" s="36" t="s">
        <v>15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>
        <f>ROUND(SUM(B21:M21),2)</f>
        <v>0</v>
      </c>
    </row>
    <row r="22" spans="1:15" x14ac:dyDescent="0.25">
      <c r="A22" s="36" t="s">
        <v>51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>
        <f>ROUND(SUM(B22:M22),2)</f>
        <v>0</v>
      </c>
    </row>
    <row r="23" spans="1:15" x14ac:dyDescent="0.25">
      <c r="A23" s="36" t="s">
        <v>76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>
        <f>ROUND(SUM(B23:M23),2)</f>
        <v>0</v>
      </c>
    </row>
    <row r="24" spans="1:15" x14ac:dyDescent="0.25">
      <c r="A24" s="36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5" x14ac:dyDescent="0.25">
      <c r="A25" s="36" t="s">
        <v>2</v>
      </c>
      <c r="B25" s="13">
        <f t="shared" ref="B25:M25" si="3">ROUND(SUM(B19:B23)+B16,2)</f>
        <v>0</v>
      </c>
      <c r="C25" s="13">
        <f t="shared" si="3"/>
        <v>0</v>
      </c>
      <c r="D25" s="13">
        <f t="shared" si="3"/>
        <v>0</v>
      </c>
      <c r="E25" s="13">
        <f t="shared" si="3"/>
        <v>0</v>
      </c>
      <c r="F25" s="13">
        <f t="shared" si="3"/>
        <v>0</v>
      </c>
      <c r="G25" s="13">
        <f t="shared" si="3"/>
        <v>0</v>
      </c>
      <c r="H25" s="13">
        <f>ROUND(SUM(H19:H23)+H16,2)</f>
        <v>0</v>
      </c>
      <c r="I25" s="13">
        <f t="shared" si="3"/>
        <v>0</v>
      </c>
      <c r="J25" s="13">
        <f t="shared" si="3"/>
        <v>0</v>
      </c>
      <c r="K25" s="13">
        <f t="shared" si="3"/>
        <v>0</v>
      </c>
      <c r="L25" s="13">
        <f t="shared" si="3"/>
        <v>0</v>
      </c>
      <c r="M25" s="13">
        <f t="shared" si="3"/>
        <v>0</v>
      </c>
      <c r="N25" s="13">
        <f t="shared" ref="N25" si="4">ROUND(SUM(B25:M25),2)</f>
        <v>0</v>
      </c>
    </row>
    <row r="26" spans="1:15" x14ac:dyDescent="0.25">
      <c r="A26" s="36"/>
      <c r="B26" s="13"/>
      <c r="C26" s="13"/>
      <c r="D26" s="13"/>
      <c r="E26" s="13"/>
      <c r="F26" s="13"/>
      <c r="G26" s="13"/>
      <c r="H26" s="13"/>
      <c r="I26" s="13"/>
      <c r="J26" s="15"/>
      <c r="K26" s="13"/>
      <c r="L26" s="13"/>
      <c r="M26" s="13"/>
      <c r="N26" s="13"/>
    </row>
    <row r="27" spans="1:15" x14ac:dyDescent="0.25">
      <c r="A27" s="36" t="s">
        <v>52</v>
      </c>
      <c r="B27" s="38"/>
      <c r="C27" s="38"/>
      <c r="D27" s="38"/>
      <c r="E27" s="38"/>
      <c r="F27" s="39"/>
      <c r="G27" s="39"/>
      <c r="H27" s="39"/>
      <c r="I27" s="39"/>
      <c r="J27" s="39"/>
      <c r="K27" s="39"/>
      <c r="L27" s="39"/>
      <c r="M27" s="39"/>
      <c r="N27" s="13">
        <f t="shared" ref="N27" si="5">ROUND(SUM(B27:M27),2)</f>
        <v>0</v>
      </c>
    </row>
    <row r="28" spans="1:15" x14ac:dyDescent="0.25">
      <c r="A28" s="36" t="s">
        <v>53</v>
      </c>
      <c r="B28" s="13">
        <f>ROUND(IFERROR(B27/(1924/$B$8),0),2)</f>
        <v>0</v>
      </c>
      <c r="C28" s="13">
        <f t="shared" ref="C28:M28" si="6">ROUND(IFERROR(C27/(1924/$B$8),0),2)</f>
        <v>0</v>
      </c>
      <c r="D28" s="13">
        <f t="shared" si="6"/>
        <v>0</v>
      </c>
      <c r="E28" s="13">
        <f t="shared" si="6"/>
        <v>0</v>
      </c>
      <c r="F28" s="13">
        <f t="shared" si="6"/>
        <v>0</v>
      </c>
      <c r="G28" s="13">
        <f t="shared" si="6"/>
        <v>0</v>
      </c>
      <c r="H28" s="13">
        <f t="shared" si="6"/>
        <v>0</v>
      </c>
      <c r="I28" s="13">
        <f t="shared" si="6"/>
        <v>0</v>
      </c>
      <c r="J28" s="13">
        <f t="shared" si="6"/>
        <v>0</v>
      </c>
      <c r="K28" s="13">
        <f t="shared" si="6"/>
        <v>0</v>
      </c>
      <c r="L28" s="13">
        <f t="shared" si="6"/>
        <v>0</v>
      </c>
      <c r="M28" s="13">
        <f t="shared" si="6"/>
        <v>0</v>
      </c>
      <c r="N28" s="13">
        <f>ROUND(SUM(B28:M28),2)</f>
        <v>0</v>
      </c>
    </row>
    <row r="29" spans="1:15" x14ac:dyDescent="0.25">
      <c r="A29" s="36"/>
      <c r="B29" s="13"/>
      <c r="C29" s="13"/>
      <c r="D29" s="13"/>
      <c r="E29" s="13"/>
      <c r="F29" s="13"/>
      <c r="G29" s="13"/>
      <c r="H29" s="13"/>
      <c r="I29" s="13"/>
      <c r="J29" s="22"/>
      <c r="K29" s="13"/>
      <c r="L29" s="13"/>
      <c r="M29" s="13"/>
      <c r="N29" s="10"/>
    </row>
    <row r="30" spans="1:15" x14ac:dyDescent="0.25">
      <c r="A30" s="36" t="s">
        <v>54</v>
      </c>
      <c r="B30" s="13">
        <f>ROUND(IFERROR(+B25/B28,0),2)</f>
        <v>0</v>
      </c>
      <c r="C30" s="13">
        <f t="shared" ref="C30:M30" si="7">ROUND(IFERROR(+C25/C28,0),2)</f>
        <v>0</v>
      </c>
      <c r="D30" s="13">
        <f t="shared" si="7"/>
        <v>0</v>
      </c>
      <c r="E30" s="13">
        <f t="shared" si="7"/>
        <v>0</v>
      </c>
      <c r="F30" s="13">
        <f t="shared" si="7"/>
        <v>0</v>
      </c>
      <c r="G30" s="13">
        <f t="shared" si="7"/>
        <v>0</v>
      </c>
      <c r="H30" s="13">
        <f t="shared" si="7"/>
        <v>0</v>
      </c>
      <c r="I30" s="13">
        <f t="shared" si="7"/>
        <v>0</v>
      </c>
      <c r="J30" s="13">
        <f t="shared" si="7"/>
        <v>0</v>
      </c>
      <c r="K30" s="13">
        <f t="shared" si="7"/>
        <v>0</v>
      </c>
      <c r="L30" s="13">
        <f t="shared" si="7"/>
        <v>0</v>
      </c>
      <c r="M30" s="13">
        <f t="shared" si="7"/>
        <v>0</v>
      </c>
      <c r="N30" s="13">
        <f>ROUND(IFERROR(+N25/N28,0),2)</f>
        <v>0</v>
      </c>
    </row>
    <row r="31" spans="1:15" x14ac:dyDescent="0.25">
      <c r="A31" s="36" t="s">
        <v>79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13">
        <f>ROUND(SUM(B31:M31),2)</f>
        <v>0</v>
      </c>
    </row>
    <row r="32" spans="1:15" x14ac:dyDescent="0.25">
      <c r="A32" s="16"/>
      <c r="B32" s="16"/>
      <c r="O32" s="3"/>
    </row>
    <row r="33" spans="1:15" ht="24" customHeight="1" x14ac:dyDescent="0.25">
      <c r="A33" s="40" t="s">
        <v>55</v>
      </c>
      <c r="B33" s="41">
        <f>+G11</f>
        <v>0</v>
      </c>
      <c r="C33" s="17"/>
      <c r="E33" s="16"/>
      <c r="F33" s="16"/>
      <c r="G33" s="16"/>
      <c r="H33" s="16"/>
      <c r="O33" s="3"/>
    </row>
    <row r="34" spans="1:15" ht="24" customHeight="1" x14ac:dyDescent="0.25">
      <c r="A34" s="23" t="s">
        <v>57</v>
      </c>
      <c r="B34" s="66">
        <f>ROUND(+N30,2)</f>
        <v>0</v>
      </c>
      <c r="C34" s="18" t="s">
        <v>56</v>
      </c>
      <c r="E34" s="42"/>
      <c r="F34" s="42"/>
      <c r="G34" s="42"/>
      <c r="H34" s="16"/>
      <c r="O34" s="3"/>
    </row>
    <row r="35" spans="1:15" ht="24" customHeight="1" x14ac:dyDescent="0.25">
      <c r="A35" s="45" t="s">
        <v>58</v>
      </c>
      <c r="B35" s="12"/>
      <c r="C35" s="46" t="s">
        <v>17</v>
      </c>
    </row>
    <row r="36" spans="1:15" ht="24" customHeight="1" x14ac:dyDescent="0.25">
      <c r="A36" s="23" t="s">
        <v>59</v>
      </c>
      <c r="B36" s="13">
        <f>ROUND(+B34-B35,2)</f>
        <v>0</v>
      </c>
      <c r="C36" s="19" t="s">
        <v>18</v>
      </c>
    </row>
    <row r="37" spans="1:15" ht="24" customHeight="1" x14ac:dyDescent="0.25">
      <c r="A37" s="43" t="s">
        <v>60</v>
      </c>
      <c r="B37" s="44">
        <f>ROUND(N31,2)</f>
        <v>0</v>
      </c>
      <c r="C37" s="19" t="s">
        <v>18</v>
      </c>
    </row>
    <row r="38" spans="1:15" ht="24" customHeight="1" x14ac:dyDescent="0.25">
      <c r="A38" s="43" t="s">
        <v>61</v>
      </c>
      <c r="B38" s="44">
        <f>ROUND(+B34*B37,2)</f>
        <v>0</v>
      </c>
      <c r="C38" s="19" t="s">
        <v>18</v>
      </c>
    </row>
    <row r="39" spans="1:15" ht="24" customHeight="1" x14ac:dyDescent="0.25">
      <c r="A39" s="23" t="s">
        <v>62</v>
      </c>
      <c r="B39" s="13">
        <f>ROUND(B37*B36,2)</f>
        <v>0</v>
      </c>
      <c r="C39" s="19" t="s">
        <v>18</v>
      </c>
    </row>
    <row r="40" spans="1:15" ht="24" customHeight="1" x14ac:dyDescent="0.25"/>
    <row r="41" spans="1:15" ht="24" customHeight="1" x14ac:dyDescent="0.25">
      <c r="A41" s="47" t="s">
        <v>63</v>
      </c>
      <c r="B41" s="48"/>
      <c r="C41" s="48"/>
    </row>
    <row r="42" spans="1:15" ht="24" customHeight="1" x14ac:dyDescent="0.25">
      <c r="A42" s="45" t="s">
        <v>64</v>
      </c>
      <c r="B42" s="12"/>
      <c r="C42" s="46" t="s">
        <v>17</v>
      </c>
    </row>
    <row r="43" spans="1:15" ht="24" customHeight="1" x14ac:dyDescent="0.25">
      <c r="A43" s="23" t="s">
        <v>65</v>
      </c>
      <c r="B43" s="13">
        <f>ROUND(+N25,2)</f>
        <v>0</v>
      </c>
      <c r="C43" s="49" t="s">
        <v>16</v>
      </c>
    </row>
    <row r="44" spans="1:15" ht="24" customHeight="1" x14ac:dyDescent="0.25">
      <c r="A44" s="23" t="s">
        <v>66</v>
      </c>
      <c r="B44" s="13">
        <f>ROUND(+B43-B42,2)</f>
        <v>0</v>
      </c>
      <c r="C44" s="50" t="s">
        <v>18</v>
      </c>
    </row>
    <row r="45" spans="1:15" ht="24" customHeight="1" x14ac:dyDescent="0.25"/>
    <row r="46" spans="1:15" ht="24" customHeight="1" x14ac:dyDescent="0.25">
      <c r="A46" s="47" t="s">
        <v>67</v>
      </c>
      <c r="B46" s="48"/>
      <c r="C46" s="48"/>
    </row>
    <row r="47" spans="1:15" ht="24" customHeight="1" x14ac:dyDescent="0.25">
      <c r="A47" s="23" t="s">
        <v>68</v>
      </c>
      <c r="B47" s="13">
        <f>ROUND(N28,2)</f>
        <v>0</v>
      </c>
      <c r="C47" s="49" t="s">
        <v>16</v>
      </c>
    </row>
    <row r="48" spans="1:15" ht="24" customHeight="1" x14ac:dyDescent="0.25">
      <c r="A48" s="23" t="s">
        <v>69</v>
      </c>
      <c r="B48" s="13">
        <f>ROUND(IFERROR(+N31,0),2)</f>
        <v>0</v>
      </c>
      <c r="C48" s="49" t="s">
        <v>16</v>
      </c>
    </row>
    <row r="49" spans="1:4" ht="24" customHeight="1" x14ac:dyDescent="0.25">
      <c r="A49" s="23" t="s">
        <v>70</v>
      </c>
      <c r="B49" s="51">
        <f>ROUND(IFERROR(+B48/B47,0),14)</f>
        <v>0</v>
      </c>
      <c r="C49" s="50" t="s">
        <v>18</v>
      </c>
    </row>
    <row r="50" spans="1:4" ht="24" customHeight="1" x14ac:dyDescent="0.25">
      <c r="A50" s="23" t="s">
        <v>71</v>
      </c>
      <c r="B50" s="13">
        <f>ROUND(IFERROR(+B43*B49,0),2)</f>
        <v>0</v>
      </c>
      <c r="C50" s="50" t="s">
        <v>18</v>
      </c>
      <c r="D50" s="52"/>
    </row>
    <row r="51" spans="1:4" ht="24" customHeight="1" x14ac:dyDescent="0.25">
      <c r="A51" s="23" t="s">
        <v>72</v>
      </c>
      <c r="B51" s="13">
        <f>ROUND(IFERROR(+B50-B42,0),2)</f>
        <v>0</v>
      </c>
      <c r="C51" s="50" t="s">
        <v>18</v>
      </c>
      <c r="D51" s="52"/>
    </row>
    <row r="52" spans="1:4" s="3" customFormat="1" ht="24" customHeight="1" x14ac:dyDescent="0.25">
      <c r="A52" s="53"/>
      <c r="B52" s="42"/>
      <c r="C52" s="54"/>
    </row>
    <row r="53" spans="1:4" ht="30" x14ac:dyDescent="0.25">
      <c r="A53" s="24" t="s">
        <v>20</v>
      </c>
      <c r="B53" s="25" t="str">
        <f>IF(B51&lt;B39,"Ja","Nej")</f>
        <v>Nej</v>
      </c>
      <c r="C53" s="13">
        <f>ROUND(+B51-B39,2)</f>
        <v>0</v>
      </c>
    </row>
  </sheetData>
  <protectedRanges>
    <protectedRange algorithmName="SHA-512" hashValue="LHBjK0gET6b+sasnojAmhY+4zAMwWhUtZd9MPgL5tJeo0Xl1XVGHencBF06mlUFJ+XtaNeaHvjBHG6O8ViTLZA==" saltValue="FAt74vXGsITEx4Si/PADfg==" spinCount="100000" sqref="A27 B34:C34 A6:A7 B16:M16 B30:N30 N13:N19 N21:N29 A15 A33:C33" name="Område1_7_1_2"/>
    <protectedRange algorithmName="SHA-512" hashValue="vPIQHRvAu+XBXk1g+ueYkC3zJWg7LIjl9chRPi55N+UxnqOU4hgM7Hmz4VlseKlDbB3A1sdAbpEryZ9GRnRntA==" saltValue="7n80hhE+7oyN5PexkFFuHg==" spinCount="100000" sqref="A36:C36 B35" name="Område1_1_1_1_1"/>
    <protectedRange algorithmName="SHA-512" hashValue="vPIQHRvAu+XBXk1g+ueYkC3zJWg7LIjl9chRPi55N+UxnqOU4hgM7Hmz4VlseKlDbB3A1sdAbpEryZ9GRnRntA==" saltValue="7n80hhE+7oyN5PexkFFuHg==" spinCount="100000" sqref="A28" name="Område1_4_1_1_1"/>
    <protectedRange algorithmName="SHA-512" hashValue="vPIQHRvAu+XBXk1g+ueYkC3zJWg7LIjl9chRPi55N+UxnqOU4hgM7Hmz4VlseKlDbB3A1sdAbpEryZ9GRnRntA==" saltValue="7n80hhE+7oyN5PexkFFuHg==" spinCount="100000" sqref="B37:C39 C35 C42" name="Område1_6_1_1_1"/>
    <protectedRange algorithmName="SHA-512" hashValue="vPIQHRvAu+XBXk1g+ueYkC3zJWg7LIjl9chRPi55N+UxnqOU4hgM7Hmz4VlseKlDbB3A1sdAbpEryZ9GRnRntA==" saltValue="7n80hhE+7oyN5PexkFFuHg==" spinCount="100000" sqref="A37:A38" name="Område1_9_1_1_1"/>
    <protectedRange algorithmName="SHA-512" hashValue="vPIQHRvAu+XBXk1g+ueYkC3zJWg7LIjl9chRPi55N+UxnqOU4hgM7Hmz4VlseKlDbB3A1sdAbpEryZ9GRnRntA==" saltValue="7n80hhE+7oyN5PexkFFuHg==" spinCount="100000" sqref="A21" name="Område1_10_1_1"/>
    <protectedRange algorithmName="SHA-512" hashValue="vPIQHRvAu+XBXk1g+ueYkC3zJWg7LIjl9chRPi55N+UxnqOU4hgM7Hmz4VlseKlDbB3A1sdAbpEryZ9GRnRntA==" saltValue="7n80hhE+7oyN5PexkFFuHg==" spinCount="100000" sqref="A13:A14" name="Område1_11_1_1_1"/>
    <protectedRange algorithmName="SHA-512" hashValue="vPIQHRvAu+XBXk1g+ueYkC3zJWg7LIjl9chRPi55N+UxnqOU4hgM7Hmz4VlseKlDbB3A1sdAbpEryZ9GRnRntA==" saltValue="7n80hhE+7oyN5PexkFFuHg==" spinCount="100000" sqref="A16" name="Område1_12_1_1_1"/>
    <protectedRange algorithmName="SHA-512" hashValue="vPIQHRvAu+XBXk1g+ueYkC3zJWg7LIjl9chRPi55N+UxnqOU4hgM7Hmz4VlseKlDbB3A1sdAbpEryZ9GRnRntA==" saltValue="7n80hhE+7oyN5PexkFFuHg==" spinCount="100000" sqref="A39" name="Område1_13_1_1_1"/>
    <protectedRange algorithmName="SHA-512" hashValue="LHBjK0gET6b+sasnojAmhY+4zAMwWhUtZd9MPgL5tJeo0Xl1XVGHencBF06mlUFJ+XtaNeaHvjBHG6O8ViTLZA==" saltValue="FAt74vXGsITEx4Si/PADfg==" spinCount="100000" sqref="A25:M25 O25:XFD25" name="Område1_7_6_1"/>
    <protectedRange algorithmName="SHA-512" hashValue="vPIQHRvAu+XBXk1g+ueYkC3zJWg7LIjl9chRPi55N+UxnqOU4hgM7Hmz4VlseKlDbB3A1sdAbpEryZ9GRnRntA==" saltValue="7n80hhE+7oyN5PexkFFuHg==" spinCount="100000" sqref="A8" name="Område1_3_1_1_1"/>
    <protectedRange algorithmName="SHA-512" hashValue="vPIQHRvAu+XBXk1g+ueYkC3zJWg7LIjl9chRPi55N+UxnqOU4hgM7Hmz4VlseKlDbB3A1sdAbpEryZ9GRnRntA==" saltValue="7n80hhE+7oyN5PexkFFuHg==" spinCount="100000" sqref="C43:C44 C47:C52" name="Område1_2_3_1_1_1"/>
    <protectedRange algorithmName="SHA-512" hashValue="LHBjK0gET6b+sasnojAmhY+4zAMwWhUtZd9MPgL5tJeo0Xl1XVGHencBF06mlUFJ+XtaNeaHvjBHG6O8ViTLZA==" saltValue="FAt74vXGsITEx4Si/PADfg==" spinCount="100000" sqref="A34" name="Område1_7_1_1_1"/>
    <protectedRange algorithmName="SHA-512" hashValue="LHBjK0gET6b+sasnojAmhY+4zAMwWhUtZd9MPgL5tJeo0Xl1XVGHencBF06mlUFJ+XtaNeaHvjBHG6O8ViTLZA==" saltValue="FAt74vXGsITEx4Si/PADfg==" spinCount="100000" sqref="A30" name="Område1_7_9_1"/>
    <protectedRange algorithmName="SHA-512" hashValue="LHBjK0gET6b+sasnojAmhY+4zAMwWhUtZd9MPgL5tJeo0Xl1XVGHencBF06mlUFJ+XtaNeaHvjBHG6O8ViTLZA==" saltValue="FAt74vXGsITEx4Si/PADfg==" spinCount="100000" sqref="N31" name="Område1_7"/>
  </protectedRanges>
  <mergeCells count="3">
    <mergeCell ref="B6:C6"/>
    <mergeCell ref="B7:C7"/>
    <mergeCell ref="B8:C8"/>
  </mergeCells>
  <conditionalFormatting sqref="B39">
    <cfRule type="cellIs" dxfId="4" priority="25" operator="lessThan">
      <formula>0</formula>
    </cfRule>
  </conditionalFormatting>
  <conditionalFormatting sqref="B44">
    <cfRule type="cellIs" dxfId="3" priority="24" operator="lessThan">
      <formula>0</formula>
    </cfRule>
  </conditionalFormatting>
  <conditionalFormatting sqref="B52">
    <cfRule type="cellIs" dxfId="2" priority="23" operator="lessThan">
      <formula>0</formula>
    </cfRule>
  </conditionalFormatting>
  <conditionalFormatting sqref="B51">
    <cfRule type="cellIs" dxfId="1" priority="22" operator="lessThan">
      <formula>0</formula>
    </cfRule>
  </conditionalFormatting>
  <conditionalFormatting sqref="C53">
    <cfRule type="cellIs" dxfId="0" priority="2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Forside </vt:lpstr>
      <vt:lpstr>LØNBEREGNING</vt:lpstr>
    </vt:vector>
  </TitlesOfParts>
  <Company>NaturErhvervstyrelsen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Udbetalingstjeklisten</dc:title>
  <dc:creator>Zorica Zecevic (NaturErhvervstyrelsen)</dc:creator>
  <cp:keywords>EHFF</cp:keywords>
  <cp:lastModifiedBy>Bolette Madsen</cp:lastModifiedBy>
  <cp:lastPrinted>2019-04-26T08:48:37Z</cp:lastPrinted>
  <dcterms:created xsi:type="dcterms:W3CDTF">2014-10-27T08:04:02Z</dcterms:created>
  <dcterms:modified xsi:type="dcterms:W3CDTF">2026-01-29T10:07:53Z</dcterms:modified>
</cp:coreProperties>
</file>